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archivo\DICIEMBRE\"/>
    </mc:Choice>
  </mc:AlternateContent>
  <xr:revisionPtr revIDLastSave="0" documentId="8_{9C256A5C-0FE6-4146-88E4-209B16CC2C81}" xr6:coauthVersionLast="46" xr6:coauthVersionMax="46" xr10:uidLastSave="{00000000-0000-0000-0000-000000000000}"/>
  <bookViews>
    <workbookView xWindow="8325" yWindow="630" windowWidth="19170" windowHeight="1230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G52" i="4" l="1"/>
  <c r="F52" i="4"/>
  <c r="D52" i="4"/>
  <c r="H50" i="4"/>
  <c r="H46" i="4"/>
  <c r="H42" i="4"/>
  <c r="H38" i="4"/>
  <c r="E50" i="4"/>
  <c r="E48" i="4"/>
  <c r="H48" i="4" s="1"/>
  <c r="E46" i="4"/>
  <c r="E44" i="4"/>
  <c r="H44" i="4" s="1"/>
  <c r="E42" i="4"/>
  <c r="E40" i="4"/>
  <c r="H40" i="4" s="1"/>
  <c r="E38" i="4"/>
  <c r="C52" i="4"/>
  <c r="G30" i="4"/>
  <c r="F30" i="4"/>
  <c r="H28" i="4"/>
  <c r="H26" i="4"/>
  <c r="E28" i="4"/>
  <c r="E27" i="4"/>
  <c r="H27" i="4" s="1"/>
  <c r="E26" i="4"/>
  <c r="E25" i="4"/>
  <c r="H25" i="4" s="1"/>
  <c r="H30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52" i="4" l="1"/>
  <c r="E30" i="4"/>
  <c r="E52" i="4"/>
  <c r="H16" i="4"/>
  <c r="E16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H9" i="6" s="1"/>
  <c r="E10" i="6"/>
  <c r="H10" i="6" s="1"/>
  <c r="E11" i="6"/>
  <c r="E12" i="6"/>
  <c r="H12" i="6" s="1"/>
  <c r="H74" i="6"/>
  <c r="H70" i="6"/>
  <c r="H62" i="6"/>
  <c r="H58" i="6"/>
  <c r="H50" i="6"/>
  <c r="H46" i="6"/>
  <c r="H11" i="6"/>
  <c r="H7" i="6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E68" i="6"/>
  <c r="H68" i="6" s="1"/>
  <c r="E67" i="6"/>
  <c r="H67" i="6" s="1"/>
  <c r="E66" i="6"/>
  <c r="H66" i="6" s="1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E56" i="6"/>
  <c r="H56" i="6" s="1"/>
  <c r="E55" i="6"/>
  <c r="H55" i="6" s="1"/>
  <c r="E54" i="6"/>
  <c r="H54" i="6" s="1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C57" i="6"/>
  <c r="E57" i="6" s="1"/>
  <c r="H57" i="6" s="1"/>
  <c r="C53" i="6"/>
  <c r="C43" i="6"/>
  <c r="E43" i="6" s="1"/>
  <c r="H43" i="6" s="1"/>
  <c r="C33" i="6"/>
  <c r="C23" i="6"/>
  <c r="C13" i="6"/>
  <c r="C5" i="6"/>
  <c r="C42" i="5" l="1"/>
  <c r="E23" i="6"/>
  <c r="H23" i="6" s="1"/>
  <c r="F77" i="6"/>
  <c r="C77" i="6"/>
  <c r="E5" i="6"/>
  <c r="E13" i="6"/>
  <c r="H13" i="6" s="1"/>
  <c r="E33" i="6"/>
  <c r="H33" i="6" s="1"/>
  <c r="E53" i="6"/>
  <c r="H53" i="6" s="1"/>
  <c r="E65" i="6"/>
  <c r="H65" i="6" s="1"/>
  <c r="E16" i="8"/>
  <c r="H6" i="8"/>
  <c r="H16" i="8" s="1"/>
  <c r="H16" i="5"/>
  <c r="H25" i="5"/>
  <c r="E6" i="5"/>
  <c r="H13" i="5"/>
  <c r="H6" i="5" s="1"/>
  <c r="D77" i="6"/>
  <c r="G77" i="6"/>
  <c r="D42" i="5"/>
  <c r="F42" i="5"/>
  <c r="G42" i="5"/>
  <c r="E36" i="5"/>
  <c r="H38" i="5"/>
  <c r="H36" i="5" s="1"/>
  <c r="E25" i="5"/>
  <c r="E16" i="5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<sst xmlns="http://schemas.openxmlformats.org/spreadsheetml/2006/main" count="203" uniqueCount="145">
  <si>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</si>
  <si>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</si>
  <si>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</si>
  <si>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</si>
  <si>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</si>
  <si>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</si>
  <si>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</si>
  <si>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</si>
  <si>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</si>
  <si>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</si>
  <si>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</si>
  <si>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</si>
  <si>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</si>
  <si>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</si>
  <si>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</si>
  <si>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</si>
  <si>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</si>
  <si>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</si>
  <si>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</si>
  <si>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</si>
  <si>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</si>
  <si>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</si>
  <si>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</si>
  <si>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</si>
  <si>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</si>
  <si>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</si>
  <si>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</si>
  <si>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</si>
  <si>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</si>
  <si>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</si>
  <si>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</si>
  <si>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</si>
  <si>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</si>
  <si>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</si>
  <si>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</si>
  <si>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</si>
  <si>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</si>
  <si>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</si>
  <si>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</si>
  <si>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</si>
  <si>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</si>
  <si>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</si>
  <si>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</si>
  <si>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</si>
  <si>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</si>
  <si>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</si>
  <si>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</si>
  <si>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</si>
  <si>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</si>
  <si>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</si>
  <si>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</si>
  <si>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</si>
  <si>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</si>
  <si>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</si>
  <si>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</si>
  <si>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</si>
  <si>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</si>
  <si>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</si>
  <si>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</si>
  <si>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</si>
  <si>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</si>
  <si>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</si>
  <si>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</si>
  <si>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</si>
  <si>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</si>
  <si>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</si>
  <si>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</si>
  <si>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</si>
  <si>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</si>
  <si>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</si>
  <si>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</si>
  <si>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</si>
  <si>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</si>
  <si>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</si>
  <si>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</si>
  <si>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</si>
  <si>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</si>
  <si>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</si>
  <si>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</si>
  <si>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</si>
  <si>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</si>
  <si>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</si>
  <si>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</si>
  <si>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</si>
  <si>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</si>
  <si>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</si>
  <si>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</si>
  <si>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</si>
  <si>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</si>
  <si>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</si>
  <si>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</si>
  <si>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</si>
  <si>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</si>
  <si>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</si>
  <si>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</si>
  <si>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</si>
  <si>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</si>
  <si>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</si>
  <si>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</si>
  <si>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</si>
  <si>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</si>
  <si>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</si>
  <si>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</si>
  <si>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</si>
  <si>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</si>
  <si>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</si>
  <si>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</si>
  <si>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</si>
  <si>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</si>
  <si>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</si>
  <si>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</si>
  <si>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</si>
  <si>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</si>
  <si>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</si>
  <si>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</si>
  <si>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</si>
  <si>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</si>
  <si>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</si>
  <si>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</si>
  <si>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</si>
  <si>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</si>
  <si>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</si>
  <si>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</si>
  <si>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</si>
  <si>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</si>
  <si>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</si>
  <si>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</si>
  <si>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</si>
  <si>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</si>
  <si>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</si>
  <si>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</si>
  <si>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</si>
  <si>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PATRONATO DE LA FERIA REGIONAL  PUERTA DE ORO DEL BAJÍO
ESTADO ANALÍTICO DEL EJERCICIO DEL PRESUPUESTO DE EGRESOS
CLASIFICACIÓN POR OBJETO DEL GASTO (CAPÍTULO Y CONCEPTO)
DEL 1 ENERO AL 31 DE DICIEMBRE DEL 2020</t>
  </si>
  <si>
    <t>PATRONATO DE LA FERIA REGIONAL  PUERTA DE ORO DEL BAJÍO
ESTADO ANALÍTICO DEL EJERCICIO DEL PRESUPUESTO DE EGRESOS
CLASIFICACION ECÓNOMICA (POR TIPO DE GASTO)
DEL 1 ENERO AL 31 DE DICIEMBRE DEL 2020</t>
  </si>
  <si>
    <t>ADMINISTRACIÓN GENERAL</t>
  </si>
  <si>
    <t>VENTAS</t>
  </si>
  <si>
    <t>MATENIMIENTO Y ADECUACIÓN DE INST.</t>
  </si>
  <si>
    <t>PATRONATO DE LA FERIA REGIONAL  PUERTA DE ORO DEL BAJÍO
ESTADO ANALÍTICO DEL EJERCICIO DEL PRESUPUESTO DE EGRESOS
CLASIFICACIÓN ADMINISTRATIVA
DEL 1 ENERO AL 31 DE DICIEMBRE DEL 2020</t>
  </si>
  <si>
    <t>Gobierno (Federal/Estatal/Municipal) de PATRONATO DE LA FERIA REGIONAL  PUERTA DE ORO DEL BAJÍO
Estado Analítico del Ejercicio del Presupuesto de Egresos
Clasificación Administrativa
DEL 1 ENERO AL 31 DE DICIEMBRE DEL 2020</t>
  </si>
  <si>
    <t>Sector Paraestatal del Gobierno (Federal/Estatal/Municipal) de PATRONATO DE LA FERIA REGIONAL  PUERTA DE ORO DEL BAJÍO
Estado Analítico del Ejercicio del Presupuesto de Egresos
Clasificación Administrativa
DEL 1 ENERO AL 31 DE DICIEMBRE DEL 2020</t>
  </si>
  <si>
    <t>PATRONATO DE LA FERIA REGIONAL  PUERTA DE ORO DEL BAJÍO
ESTADO ANALÍTICO DEL EJERCICIO DEL PRESUPUESTO DE EGRESOS
CLASIFICACIÓN FUNCIONAL (FINALIDAD Y FUNCIÓN)
DEL 1 ENERO AL 31 DE DICIEMBRE DEL 2020</t>
  </si>
  <si>
    <t>“Bajo protesta de decir verdad declaramos que los Estados Financieros y sus notas, son razonablemente correctos y son responsabilidad del emisor”.</t>
  </si>
  <si>
    <t>ATENTAMENTE</t>
  </si>
  <si>
    <t>CP. FERNANDO DOMINGUEZ LOMELIN</t>
  </si>
  <si>
    <t>ENCARGADO DE DESPACHO PATRONATO DE LA FERIA REGIONAL PUERTA DE ORO DEL BAJÍO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</si>
</sst>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7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4" fontId="3" fillId="0" borderId="15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0" borderId="0" xfId="8" applyFont="1" applyAlignment="1" applyProtection="1">
      <alignment horizontal="center" vertical="top"/>
      <protection locked="0"/>
    </xf>
    <xf numFmtId="0" fontId="7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left" vertical="center"/>
      <protection locked="0"/>
    </xf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horizontal="center"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</cellXfs>
  <cellStyles count="3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6" xr:uid="{E5260480-3668-4BC7-AF82-0F25FF9151D1}"/>
    <cellStyle name="Millares 2 2 3" xfId="17" xr:uid="{22C6BE53-919C-4E9C-A799-F510E4370304}"/>
    <cellStyle name="Millares 2 3" xfId="4" xr:uid="{00000000-0005-0000-0000-000003000000}"/>
    <cellStyle name="Millares 2 3 2" xfId="27" xr:uid="{041CF2C5-7D85-4611-B812-2A7172FD6AA6}"/>
    <cellStyle name="Millares 2 3 3" xfId="18" xr:uid="{BB131ADD-EAD6-46E1-A433-307781B772E4}"/>
    <cellStyle name="Millares 2 4" xfId="25" xr:uid="{4C1CC67A-D37C-47DB-8917-1ACCC83A4DD6}"/>
    <cellStyle name="Millares 2 5" xfId="16" xr:uid="{153FF7CC-4727-4346-AD9B-5F72034BC174}"/>
    <cellStyle name="Millares 3" xfId="5" xr:uid="{00000000-0005-0000-0000-000004000000}"/>
    <cellStyle name="Millares 3 2" xfId="28" xr:uid="{4B7A1DC6-8F97-445D-B162-AA40D166815D}"/>
    <cellStyle name="Millares 3 3" xfId="19" xr:uid="{5F8B3727-D3F0-4C0E-9704-B00CD7BF4454}"/>
    <cellStyle name="Moneda 2" xfId="6" xr:uid="{00000000-0005-0000-0000-000005000000}"/>
    <cellStyle name="Moneda 2 2" xfId="29" xr:uid="{54674FE0-8ED7-418E-B2E6-CA39191F752F}"/>
    <cellStyle name="Moneda 2 3" xfId="20" xr:uid="{63343C91-55CF-4AA0-9369-564C14772A7E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4" xr:uid="{A20A26B0-978E-40F8-A115-95E0ACC6507A}"/>
    <cellStyle name="Normal 2 4" xfId="30" xr:uid="{347774D3-0602-410C-BEC9-142B5E3903B2}"/>
    <cellStyle name="Normal 2 5" xfId="21" xr:uid="{F9224355-65AC-49B5-8266-DC3609991D73}"/>
    <cellStyle name="Normal 3" xfId="9" xr:uid="{00000000-0005-0000-0000-000009000000}"/>
    <cellStyle name="Normal 3 2" xfId="31" xr:uid="{9B5836FA-BB19-4A42-9668-D0A2F3248187}"/>
    <cellStyle name="Normal 3 3" xfId="22" xr:uid="{8CB33B4F-E9E1-4B01-B5E6-64905E0085DF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33" xr:uid="{9CC3DED0-0F2E-4A61-9BE4-BD5A4E0C3A13}"/>
    <cellStyle name="Normal 6 2 3" xfId="24" xr:uid="{8E1DB860-3C7C-4E30-B5EF-8FBA16D4CDE1}"/>
    <cellStyle name="Normal 6 3" xfId="32" xr:uid="{1EDADDFD-1298-4FBE-82C8-3B31EC13C7F5}"/>
    <cellStyle name="Normal 6 4" xfId="23" xr:uid="{2AEC6CEC-7AA8-4106-9728-99F0B6581D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showGridLines="0" workbookViewId="0">
      <selection activeCell="C13" sqref="C1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132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58</v>
      </c>
      <c r="B2" s="58"/>
      <c r="C2" s="52" t="s">
        <v>64</v>
      </c>
      <c r="D2" s="53"/>
      <c r="E2" s="53"/>
      <c r="F2" s="53"/>
      <c r="G2" s="54"/>
      <c r="H2" s="55" t="s">
        <v>63</v>
      </c>
    </row>
    <row r="3" spans="1:8" ht="24.95" customHeight="1" x14ac:dyDescent="0.2">
      <c r="A3" s="59"/>
      <c r="B3" s="60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48" t="s">
        <v>65</v>
      </c>
      <c r="B5" s="7"/>
      <c r="C5" s="14">
        <f>SUM(C6:C12)</f>
        <v>2088736.0000000002</v>
      </c>
      <c r="D5" s="14">
        <f>SUM(D6:D12)</f>
        <v>-20520</v>
      </c>
      <c r="E5" s="14">
        <f>C5+D5</f>
        <v>2068216.0000000002</v>
      </c>
      <c r="F5" s="14">
        <f>SUM(F6:F12)</f>
        <v>1541700.5500000003</v>
      </c>
      <c r="G5" s="14">
        <f>SUM(G6:G12)</f>
        <v>1515826.6300000001</v>
      </c>
      <c r="H5" s="14">
        <f>E5-F5</f>
        <v>526515.44999999995</v>
      </c>
    </row>
    <row r="6" spans="1:8" x14ac:dyDescent="0.2">
      <c r="A6" s="49">
        <v>1100</v>
      </c>
      <c r="B6" s="11" t="s">
        <v>74</v>
      </c>
      <c r="C6" s="15">
        <v>1037292</v>
      </c>
      <c r="D6" s="15">
        <v>-30000</v>
      </c>
      <c r="E6" s="15">
        <f t="shared" ref="E6:E69" si="0">C6+D6</f>
        <v>1007292</v>
      </c>
      <c r="F6" s="15">
        <v>786217.79</v>
      </c>
      <c r="G6" s="15">
        <v>786217.79</v>
      </c>
      <c r="H6" s="15">
        <f t="shared" ref="H6:H69" si="1">E6-F6</f>
        <v>221074.20999999996</v>
      </c>
    </row>
    <row r="7" spans="1:8" x14ac:dyDescent="0.2">
      <c r="A7" s="49">
        <v>1200</v>
      </c>
      <c r="B7" s="11" t="s">
        <v>75</v>
      </c>
      <c r="C7" s="15">
        <v>318165.55</v>
      </c>
      <c r="D7" s="15">
        <v>30000</v>
      </c>
      <c r="E7" s="15">
        <f t="shared" si="0"/>
        <v>348165.55</v>
      </c>
      <c r="F7" s="15">
        <v>342303.12</v>
      </c>
      <c r="G7" s="15">
        <v>342303.12</v>
      </c>
      <c r="H7" s="15">
        <f t="shared" si="1"/>
        <v>5862.429999999993</v>
      </c>
    </row>
    <row r="8" spans="1:8" x14ac:dyDescent="0.2">
      <c r="A8" s="49">
        <v>1300</v>
      </c>
      <c r="B8" s="11" t="s">
        <v>76</v>
      </c>
      <c r="C8" s="15">
        <v>170865.04</v>
      </c>
      <c r="D8" s="15">
        <v>0</v>
      </c>
      <c r="E8" s="15">
        <f t="shared" si="0"/>
        <v>170865.04</v>
      </c>
      <c r="F8" s="15">
        <v>141366.56</v>
      </c>
      <c r="G8" s="15">
        <v>141366.56</v>
      </c>
      <c r="H8" s="15">
        <f t="shared" si="1"/>
        <v>29498.48000000001</v>
      </c>
    </row>
    <row r="9" spans="1:8" x14ac:dyDescent="0.2">
      <c r="A9" s="49">
        <v>1400</v>
      </c>
      <c r="B9" s="11" t="s">
        <v>35</v>
      </c>
      <c r="C9" s="15">
        <v>241667.57</v>
      </c>
      <c r="D9" s="15">
        <v>0</v>
      </c>
      <c r="E9" s="15">
        <f t="shared" si="0"/>
        <v>241667.57</v>
      </c>
      <c r="F9" s="15">
        <v>213484.07</v>
      </c>
      <c r="G9" s="15">
        <v>187610.15</v>
      </c>
      <c r="H9" s="15">
        <f t="shared" si="1"/>
        <v>28183.5</v>
      </c>
    </row>
    <row r="10" spans="1:8" x14ac:dyDescent="0.2">
      <c r="A10" s="49">
        <v>1500</v>
      </c>
      <c r="B10" s="11" t="s">
        <v>77</v>
      </c>
      <c r="C10" s="15">
        <v>320745.84000000003</v>
      </c>
      <c r="D10" s="15">
        <v>-20520</v>
      </c>
      <c r="E10" s="15">
        <f t="shared" si="0"/>
        <v>300225.84000000003</v>
      </c>
      <c r="F10" s="15">
        <v>58329.01</v>
      </c>
      <c r="G10" s="15">
        <v>58329.01</v>
      </c>
      <c r="H10" s="15">
        <f t="shared" si="1"/>
        <v>241896.83000000002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78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66</v>
      </c>
      <c r="B13" s="7"/>
      <c r="C13" s="15">
        <f>SUM(C14:C22)</f>
        <v>177000</v>
      </c>
      <c r="D13" s="15">
        <f>SUM(D14:D22)</f>
        <v>-66000</v>
      </c>
      <c r="E13" s="15">
        <f t="shared" si="0"/>
        <v>111000</v>
      </c>
      <c r="F13" s="15">
        <f>SUM(F14:F22)</f>
        <v>44904.119999999995</v>
      </c>
      <c r="G13" s="15">
        <f>SUM(G14:G22)</f>
        <v>44904.119999999995</v>
      </c>
      <c r="H13" s="15">
        <f t="shared" si="1"/>
        <v>66095.88</v>
      </c>
    </row>
    <row r="14" spans="1:8" x14ac:dyDescent="0.2">
      <c r="A14" s="49">
        <v>2100</v>
      </c>
      <c r="B14" s="11" t="s">
        <v>79</v>
      </c>
      <c r="C14" s="15">
        <v>66000</v>
      </c>
      <c r="D14" s="15">
        <v>-40000</v>
      </c>
      <c r="E14" s="15">
        <f t="shared" si="0"/>
        <v>26000</v>
      </c>
      <c r="F14" s="15">
        <v>10987.66</v>
      </c>
      <c r="G14" s="15">
        <v>10987.66</v>
      </c>
      <c r="H14" s="15">
        <f t="shared" si="1"/>
        <v>15012.34</v>
      </c>
    </row>
    <row r="15" spans="1:8" x14ac:dyDescent="0.2">
      <c r="A15" s="49">
        <v>2200</v>
      </c>
      <c r="B15" s="11" t="s">
        <v>80</v>
      </c>
      <c r="C15" s="15">
        <v>10000</v>
      </c>
      <c r="D15" s="15">
        <v>0</v>
      </c>
      <c r="E15" s="15">
        <f t="shared" si="0"/>
        <v>10000</v>
      </c>
      <c r="F15" s="15">
        <v>0</v>
      </c>
      <c r="G15" s="15">
        <v>0</v>
      </c>
      <c r="H15" s="15">
        <f t="shared" si="1"/>
        <v>10000</v>
      </c>
    </row>
    <row r="16" spans="1:8" x14ac:dyDescent="0.2">
      <c r="A16" s="49">
        <v>2300</v>
      </c>
      <c r="B16" s="11" t="s">
        <v>81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82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 x14ac:dyDescent="0.2">
      <c r="A18" s="49">
        <v>2500</v>
      </c>
      <c r="B18" s="11" t="s">
        <v>83</v>
      </c>
      <c r="C18" s="15">
        <v>0</v>
      </c>
      <c r="D18" s="15">
        <v>0</v>
      </c>
      <c r="E18" s="15">
        <f t="shared" si="0"/>
        <v>0</v>
      </c>
      <c r="F18" s="15">
        <v>0</v>
      </c>
      <c r="G18" s="15">
        <v>0</v>
      </c>
      <c r="H18" s="15">
        <f t="shared" si="1"/>
        <v>0</v>
      </c>
    </row>
    <row r="19" spans="1:8" x14ac:dyDescent="0.2">
      <c r="A19" s="49">
        <v>2600</v>
      </c>
      <c r="B19" s="11" t="s">
        <v>84</v>
      </c>
      <c r="C19" s="15">
        <v>70000</v>
      </c>
      <c r="D19" s="15">
        <v>0</v>
      </c>
      <c r="E19" s="15">
        <f t="shared" si="0"/>
        <v>70000</v>
      </c>
      <c r="F19" s="15">
        <v>33916.46</v>
      </c>
      <c r="G19" s="15">
        <v>33916.46</v>
      </c>
      <c r="H19" s="15">
        <f t="shared" si="1"/>
        <v>36083.54</v>
      </c>
    </row>
    <row r="20" spans="1:8" x14ac:dyDescent="0.2">
      <c r="A20" s="49">
        <v>2700</v>
      </c>
      <c r="B20" s="11" t="s">
        <v>85</v>
      </c>
      <c r="C20" s="15">
        <v>16000</v>
      </c>
      <c r="D20" s="15">
        <v>-16000</v>
      </c>
      <c r="E20" s="15">
        <f t="shared" si="0"/>
        <v>0</v>
      </c>
      <c r="F20" s="15">
        <v>0</v>
      </c>
      <c r="G20" s="15">
        <v>0</v>
      </c>
      <c r="H20" s="15">
        <f t="shared" si="1"/>
        <v>0</v>
      </c>
    </row>
    <row r="21" spans="1:8" x14ac:dyDescent="0.2">
      <c r="A21" s="49">
        <v>2800</v>
      </c>
      <c r="B21" s="11" t="s">
        <v>86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87</v>
      </c>
      <c r="C22" s="15">
        <v>15000</v>
      </c>
      <c r="D22" s="15">
        <v>-10000</v>
      </c>
      <c r="E22" s="15">
        <f t="shared" si="0"/>
        <v>5000</v>
      </c>
      <c r="F22" s="15">
        <v>0</v>
      </c>
      <c r="G22" s="15">
        <v>0</v>
      </c>
      <c r="H22" s="15">
        <f t="shared" si="1"/>
        <v>5000</v>
      </c>
    </row>
    <row r="23" spans="1:8" x14ac:dyDescent="0.2">
      <c r="A23" s="48" t="s">
        <v>67</v>
      </c>
      <c r="B23" s="7"/>
      <c r="C23" s="15">
        <f>SUM(C24:C32)</f>
        <v>2584879</v>
      </c>
      <c r="D23" s="15">
        <f>SUM(D24:D32)</f>
        <v>-931980</v>
      </c>
      <c r="E23" s="15">
        <f t="shared" si="0"/>
        <v>1652899</v>
      </c>
      <c r="F23" s="15">
        <f>SUM(F24:F32)</f>
        <v>913084.01</v>
      </c>
      <c r="G23" s="15">
        <f>SUM(G24:G32)</f>
        <v>906440.01</v>
      </c>
      <c r="H23" s="15">
        <f t="shared" si="1"/>
        <v>739814.99</v>
      </c>
    </row>
    <row r="24" spans="1:8" x14ac:dyDescent="0.2">
      <c r="A24" s="49">
        <v>3100</v>
      </c>
      <c r="B24" s="11" t="s">
        <v>88</v>
      </c>
      <c r="C24" s="15">
        <v>306588</v>
      </c>
      <c r="D24" s="15">
        <v>879</v>
      </c>
      <c r="E24" s="15">
        <f t="shared" si="0"/>
        <v>307467</v>
      </c>
      <c r="F24" s="15">
        <v>123590</v>
      </c>
      <c r="G24" s="15">
        <v>116946</v>
      </c>
      <c r="H24" s="15">
        <f t="shared" si="1"/>
        <v>183877</v>
      </c>
    </row>
    <row r="25" spans="1:8" x14ac:dyDescent="0.2">
      <c r="A25" s="49">
        <v>3200</v>
      </c>
      <c r="B25" s="11" t="s">
        <v>89</v>
      </c>
      <c r="C25" s="15">
        <v>19184</v>
      </c>
      <c r="D25" s="15">
        <v>0</v>
      </c>
      <c r="E25" s="15">
        <f t="shared" si="0"/>
        <v>19184</v>
      </c>
      <c r="F25" s="15">
        <v>17400</v>
      </c>
      <c r="G25" s="15">
        <v>17400</v>
      </c>
      <c r="H25" s="15">
        <f t="shared" si="1"/>
        <v>1784</v>
      </c>
    </row>
    <row r="26" spans="1:8" x14ac:dyDescent="0.2">
      <c r="A26" s="49">
        <v>3300</v>
      </c>
      <c r="B26" s="11" t="s">
        <v>90</v>
      </c>
      <c r="C26" s="15">
        <v>375000</v>
      </c>
      <c r="D26" s="15">
        <v>-359</v>
      </c>
      <c r="E26" s="15">
        <f t="shared" si="0"/>
        <v>374641</v>
      </c>
      <c r="F26" s="15">
        <v>332828.81</v>
      </c>
      <c r="G26" s="15">
        <v>332828.81</v>
      </c>
      <c r="H26" s="15">
        <f t="shared" si="1"/>
        <v>41812.19</v>
      </c>
    </row>
    <row r="27" spans="1:8" x14ac:dyDescent="0.2">
      <c r="A27" s="49">
        <v>3400</v>
      </c>
      <c r="B27" s="11" t="s">
        <v>91</v>
      </c>
      <c r="C27" s="15">
        <v>62000</v>
      </c>
      <c r="D27" s="15">
        <v>-28000</v>
      </c>
      <c r="E27" s="15">
        <f t="shared" si="0"/>
        <v>34000</v>
      </c>
      <c r="F27" s="15">
        <v>28307.99</v>
      </c>
      <c r="G27" s="15">
        <v>28307.99</v>
      </c>
      <c r="H27" s="15">
        <f t="shared" si="1"/>
        <v>5692.0099999999984</v>
      </c>
    </row>
    <row r="28" spans="1:8" x14ac:dyDescent="0.2">
      <c r="A28" s="49">
        <v>3500</v>
      </c>
      <c r="B28" s="11" t="s">
        <v>92</v>
      </c>
      <c r="C28" s="15">
        <v>1677000</v>
      </c>
      <c r="D28" s="15">
        <v>-841500</v>
      </c>
      <c r="E28" s="15">
        <f t="shared" si="0"/>
        <v>835500</v>
      </c>
      <c r="F28" s="15">
        <v>343843.31</v>
      </c>
      <c r="G28" s="15">
        <v>343843.31</v>
      </c>
      <c r="H28" s="15">
        <f t="shared" si="1"/>
        <v>491656.69</v>
      </c>
    </row>
    <row r="29" spans="1:8" x14ac:dyDescent="0.2">
      <c r="A29" s="49">
        <v>3600</v>
      </c>
      <c r="B29" s="11" t="s">
        <v>93</v>
      </c>
      <c r="C29" s="15">
        <v>20000</v>
      </c>
      <c r="D29" s="15">
        <v>0</v>
      </c>
      <c r="E29" s="15">
        <f t="shared" si="0"/>
        <v>20000</v>
      </c>
      <c r="F29" s="15">
        <v>19982.16</v>
      </c>
      <c r="G29" s="15">
        <v>19982.16</v>
      </c>
      <c r="H29" s="15">
        <f t="shared" si="1"/>
        <v>17.840000000000146</v>
      </c>
    </row>
    <row r="30" spans="1:8" x14ac:dyDescent="0.2">
      <c r="A30" s="49">
        <v>3700</v>
      </c>
      <c r="B30" s="11" t="s">
        <v>94</v>
      </c>
      <c r="C30" s="15">
        <v>25000</v>
      </c>
      <c r="D30" s="15">
        <v>-23000</v>
      </c>
      <c r="E30" s="15">
        <f t="shared" si="0"/>
        <v>2000</v>
      </c>
      <c r="F30" s="15">
        <v>96</v>
      </c>
      <c r="G30" s="15">
        <v>96</v>
      </c>
      <c r="H30" s="15">
        <f t="shared" si="1"/>
        <v>1904</v>
      </c>
    </row>
    <row r="31" spans="1:8" x14ac:dyDescent="0.2">
      <c r="A31" s="49">
        <v>3800</v>
      </c>
      <c r="B31" s="11" t="s">
        <v>95</v>
      </c>
      <c r="C31" s="15">
        <v>35000</v>
      </c>
      <c r="D31" s="15">
        <v>-15000</v>
      </c>
      <c r="E31" s="15">
        <f t="shared" si="0"/>
        <v>20000</v>
      </c>
      <c r="F31" s="15">
        <v>16800.59</v>
      </c>
      <c r="G31" s="15">
        <v>16800.59</v>
      </c>
      <c r="H31" s="15">
        <f t="shared" si="1"/>
        <v>3199.41</v>
      </c>
    </row>
    <row r="32" spans="1:8" x14ac:dyDescent="0.2">
      <c r="A32" s="49">
        <v>3900</v>
      </c>
      <c r="B32" s="11" t="s">
        <v>19</v>
      </c>
      <c r="C32" s="15">
        <v>65107</v>
      </c>
      <c r="D32" s="15">
        <v>-25000</v>
      </c>
      <c r="E32" s="15">
        <f t="shared" si="0"/>
        <v>40107</v>
      </c>
      <c r="F32" s="15">
        <v>30235.15</v>
      </c>
      <c r="G32" s="15">
        <v>30235.15</v>
      </c>
      <c r="H32" s="15">
        <f t="shared" si="1"/>
        <v>9871.8499999999985</v>
      </c>
    </row>
    <row r="33" spans="1:8" x14ac:dyDescent="0.2">
      <c r="A33" s="48" t="s">
        <v>68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 x14ac:dyDescent="0.2">
      <c r="A34" s="49">
        <v>4100</v>
      </c>
      <c r="B34" s="11" t="s">
        <v>96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97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98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99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100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101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102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69</v>
      </c>
      <c r="B43" s="7"/>
      <c r="C43" s="15">
        <f>SUM(C44:C52)</f>
        <v>50000</v>
      </c>
      <c r="D43" s="15">
        <f>SUM(D44:D52)</f>
        <v>-30000</v>
      </c>
      <c r="E43" s="15">
        <f t="shared" si="0"/>
        <v>20000</v>
      </c>
      <c r="F43" s="15">
        <f>SUM(F44:F52)</f>
        <v>0</v>
      </c>
      <c r="G43" s="15">
        <f>SUM(G44:G52)</f>
        <v>0</v>
      </c>
      <c r="H43" s="15">
        <f t="shared" si="1"/>
        <v>20000</v>
      </c>
    </row>
    <row r="44" spans="1:8" x14ac:dyDescent="0.2">
      <c r="A44" s="49">
        <v>5100</v>
      </c>
      <c r="B44" s="11" t="s">
        <v>103</v>
      </c>
      <c r="C44" s="15">
        <v>0</v>
      </c>
      <c r="D44" s="15">
        <v>0</v>
      </c>
      <c r="E44" s="15">
        <f t="shared" si="0"/>
        <v>0</v>
      </c>
      <c r="F44" s="15">
        <v>0</v>
      </c>
      <c r="G44" s="15">
        <v>0</v>
      </c>
      <c r="H44" s="15">
        <f t="shared" si="1"/>
        <v>0</v>
      </c>
    </row>
    <row r="45" spans="1:8" x14ac:dyDescent="0.2">
      <c r="A45" s="49">
        <v>5200</v>
      </c>
      <c r="B45" s="11" t="s">
        <v>104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105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106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107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108</v>
      </c>
      <c r="C49" s="15">
        <v>50000</v>
      </c>
      <c r="D49" s="15">
        <v>-30000</v>
      </c>
      <c r="E49" s="15">
        <f t="shared" si="0"/>
        <v>20000</v>
      </c>
      <c r="F49" s="15">
        <v>0</v>
      </c>
      <c r="G49" s="15">
        <v>0</v>
      </c>
      <c r="H49" s="15">
        <f t="shared" si="1"/>
        <v>20000</v>
      </c>
    </row>
    <row r="50" spans="1:8" x14ac:dyDescent="0.2">
      <c r="A50" s="49">
        <v>5700</v>
      </c>
      <c r="B50" s="11" t="s">
        <v>109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110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111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70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112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113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114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71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115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116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117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118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119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120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121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72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73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122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123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124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125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126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127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128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57</v>
      </c>
      <c r="C77" s="17">
        <f t="shared" ref="C77:H77" si="4">SUM(C5+C13+C23+C33+C43+C53+C57+C65+C69)</f>
        <v>4900615</v>
      </c>
      <c r="D77" s="17">
        <f t="shared" si="4"/>
        <v>-1048500</v>
      </c>
      <c r="E77" s="17">
        <f t="shared" si="4"/>
        <v>3852115</v>
      </c>
      <c r="F77" s="17">
        <f t="shared" si="4"/>
        <v>2499688.6800000006</v>
      </c>
      <c r="G77" s="17">
        <f t="shared" si="4"/>
        <v>2467170.7599999998</v>
      </c>
      <c r="H77" s="17">
        <f t="shared" si="4"/>
        <v>1352426.3199999998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133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58</v>
      </c>
      <c r="B2" s="58"/>
      <c r="C2" s="52" t="s">
        <v>64</v>
      </c>
      <c r="D2" s="53"/>
      <c r="E2" s="53"/>
      <c r="F2" s="53"/>
      <c r="G2" s="54"/>
      <c r="H2" s="55" t="s">
        <v>63</v>
      </c>
    </row>
    <row r="3" spans="1:8" ht="24.95" customHeight="1" x14ac:dyDescent="0.2">
      <c r="A3" s="59"/>
      <c r="B3" s="60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4850615</v>
      </c>
      <c r="D6" s="50">
        <v>-1018500</v>
      </c>
      <c r="E6" s="50">
        <f>C6+D6</f>
        <v>3832115</v>
      </c>
      <c r="F6" s="50">
        <v>2499688.6800000002</v>
      </c>
      <c r="G6" s="50">
        <v>2467170.7599999998</v>
      </c>
      <c r="H6" s="50">
        <f>E6-F6</f>
        <v>1332426.3199999998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50000</v>
      </c>
      <c r="D8" s="50">
        <v>-30000</v>
      </c>
      <c r="E8" s="50">
        <f>C8+D8</f>
        <v>20000</v>
      </c>
      <c r="F8" s="50">
        <v>0</v>
      </c>
      <c r="G8" s="50">
        <v>0</v>
      </c>
      <c r="H8" s="50">
        <f>E8-F8</f>
        <v>20000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57</v>
      </c>
      <c r="C16" s="17">
        <f>SUM(C6+C8+C10+C12+C14)</f>
        <v>4900615</v>
      </c>
      <c r="D16" s="17">
        <f>SUM(D6+D8+D10+D12+D14)</f>
        <v>-1048500</v>
      </c>
      <c r="E16" s="17">
        <f>SUM(E6+E8+E10+E12+E14)</f>
        <v>3852115</v>
      </c>
      <c r="F16" s="17">
        <f t="shared" ref="F16:H16" si="0">SUM(F6+F8+F10+F12+F14)</f>
        <v>2499688.6800000002</v>
      </c>
      <c r="G16" s="17">
        <f t="shared" si="0"/>
        <v>2467170.7599999998</v>
      </c>
      <c r="H16" s="17">
        <f t="shared" si="0"/>
        <v>1352426.3199999998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58</v>
      </c>
      <c r="B3" s="58"/>
      <c r="C3" s="52" t="s">
        <v>64</v>
      </c>
      <c r="D3" s="53"/>
      <c r="E3" s="53"/>
      <c r="F3" s="53"/>
      <c r="G3" s="54"/>
      <c r="H3" s="55" t="s">
        <v>63</v>
      </c>
    </row>
    <row r="4" spans="1:8" ht="24.95" customHeight="1" x14ac:dyDescent="0.2">
      <c r="A4" s="59"/>
      <c r="B4" s="60"/>
      <c r="C4" s="9" t="s">
        <v>59</v>
      </c>
      <c r="D4" s="9" t="s">
        <v>129</v>
      </c>
      <c r="E4" s="9" t="s">
        <v>60</v>
      </c>
      <c r="F4" s="9" t="s">
        <v>61</v>
      </c>
      <c r="G4" s="9" t="s">
        <v>62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130</v>
      </c>
      <c r="F5" s="10">
        <v>4</v>
      </c>
      <c r="G5" s="10">
        <v>5</v>
      </c>
      <c r="H5" s="10" t="s">
        <v>131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134</v>
      </c>
      <c r="B7" s="22"/>
      <c r="C7" s="15">
        <v>1831132.58</v>
      </c>
      <c r="D7" s="15">
        <v>-93000</v>
      </c>
      <c r="E7" s="15">
        <f>C7+D7</f>
        <v>1738132.58</v>
      </c>
      <c r="F7" s="15">
        <v>1256628.98</v>
      </c>
      <c r="G7" s="15">
        <v>1241779.98</v>
      </c>
      <c r="H7" s="15">
        <f>E7-F7</f>
        <v>481503.60000000009</v>
      </c>
    </row>
    <row r="8" spans="1:8" x14ac:dyDescent="0.2">
      <c r="A8" s="4" t="s">
        <v>135</v>
      </c>
      <c r="B8" s="22"/>
      <c r="C8" s="15">
        <v>44000</v>
      </c>
      <c r="D8" s="15">
        <v>-27000</v>
      </c>
      <c r="E8" s="15">
        <f t="shared" ref="E8:E13" si="0">C8+D8</f>
        <v>17000</v>
      </c>
      <c r="F8" s="15">
        <v>487</v>
      </c>
      <c r="G8" s="15">
        <v>487</v>
      </c>
      <c r="H8" s="15">
        <f t="shared" ref="H8:H13" si="1">E8-F8</f>
        <v>16513</v>
      </c>
    </row>
    <row r="9" spans="1:8" x14ac:dyDescent="0.2">
      <c r="A9" s="4" t="s">
        <v>136</v>
      </c>
      <c r="B9" s="22"/>
      <c r="C9" s="15">
        <v>3025482.42</v>
      </c>
      <c r="D9" s="15">
        <v>-928500</v>
      </c>
      <c r="E9" s="15">
        <f t="shared" si="0"/>
        <v>2096982.42</v>
      </c>
      <c r="F9" s="15">
        <v>1242572.7</v>
      </c>
      <c r="G9" s="15">
        <v>1224903.78</v>
      </c>
      <c r="H9" s="15">
        <f t="shared" si="1"/>
        <v>854409.72</v>
      </c>
    </row>
    <row r="10" spans="1:8" x14ac:dyDescent="0.2">
      <c r="A10" s="4" t="s">
        <v>53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54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55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56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57</v>
      </c>
      <c r="C16" s="23">
        <f t="shared" ref="C16:H16" si="2">SUM(C7:C15)</f>
        <v>4900615</v>
      </c>
      <c r="D16" s="23">
        <f t="shared" si="2"/>
        <v>-1048500</v>
      </c>
      <c r="E16" s="23">
        <f t="shared" si="2"/>
        <v>3852115</v>
      </c>
      <c r="F16" s="23">
        <f t="shared" si="2"/>
        <v>2499688.6799999997</v>
      </c>
      <c r="G16" s="23">
        <f t="shared" si="2"/>
        <v>2467170.7599999998</v>
      </c>
      <c r="H16" s="23">
        <f t="shared" si="2"/>
        <v>1352426.32</v>
      </c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58</v>
      </c>
      <c r="B21" s="58"/>
      <c r="C21" s="52" t="s">
        <v>64</v>
      </c>
      <c r="D21" s="53"/>
      <c r="E21" s="53"/>
      <c r="F21" s="53"/>
      <c r="G21" s="54"/>
      <c r="H21" s="55" t="s">
        <v>63</v>
      </c>
    </row>
    <row r="22" spans="1:8" ht="22.5" x14ac:dyDescent="0.2">
      <c r="A22" s="59"/>
      <c r="B22" s="60"/>
      <c r="C22" s="9" t="s">
        <v>59</v>
      </c>
      <c r="D22" s="9" t="s">
        <v>129</v>
      </c>
      <c r="E22" s="9" t="s">
        <v>60</v>
      </c>
      <c r="F22" s="9" t="s">
        <v>61</v>
      </c>
      <c r="G22" s="9" t="s">
        <v>62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130</v>
      </c>
      <c r="F23" s="10">
        <v>4</v>
      </c>
      <c r="G23" s="10">
        <v>5</v>
      </c>
      <c r="H23" s="10" t="s">
        <v>131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57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58</v>
      </c>
      <c r="B34" s="58"/>
      <c r="C34" s="52" t="s">
        <v>64</v>
      </c>
      <c r="D34" s="53"/>
      <c r="E34" s="53"/>
      <c r="F34" s="53"/>
      <c r="G34" s="54"/>
      <c r="H34" s="55" t="s">
        <v>63</v>
      </c>
    </row>
    <row r="35" spans="1:8" ht="22.5" x14ac:dyDescent="0.2">
      <c r="A35" s="59"/>
      <c r="B35" s="60"/>
      <c r="C35" s="9" t="s">
        <v>59</v>
      </c>
      <c r="D35" s="9" t="s">
        <v>129</v>
      </c>
      <c r="E35" s="9" t="s">
        <v>60</v>
      </c>
      <c r="F35" s="9" t="s">
        <v>61</v>
      </c>
      <c r="G35" s="9" t="s">
        <v>62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130</v>
      </c>
      <c r="F36" s="10">
        <v>4</v>
      </c>
      <c r="G36" s="10">
        <v>5</v>
      </c>
      <c r="H36" s="10" t="s">
        <v>131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57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3"/>
  <sheetViews>
    <sheetView showGridLines="0" showZeros="0" tabSelected="1" topLeftCell="A14" workbookViewId="0">
      <selection activeCell="A44" sqref="A44:G53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58</v>
      </c>
      <c r="B2" s="58"/>
      <c r="C2" s="52" t="s">
        <v>64</v>
      </c>
      <c r="D2" s="53"/>
      <c r="E2" s="53"/>
      <c r="F2" s="53"/>
      <c r="G2" s="54"/>
      <c r="H2" s="55" t="s">
        <v>63</v>
      </c>
    </row>
    <row r="3" spans="1:8" ht="24.95" customHeight="1" x14ac:dyDescent="0.2">
      <c r="A3" s="59"/>
      <c r="B3" s="60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4900615</v>
      </c>
      <c r="D16" s="15">
        <f t="shared" si="3"/>
        <v>-1048500</v>
      </c>
      <c r="E16" s="15">
        <f t="shared" si="3"/>
        <v>3852115</v>
      </c>
      <c r="F16" s="15">
        <f t="shared" si="3"/>
        <v>2499688.6800000002</v>
      </c>
      <c r="G16" s="15">
        <f t="shared" si="3"/>
        <v>2467170.7599999998</v>
      </c>
      <c r="H16" s="15">
        <f t="shared" si="3"/>
        <v>1352426.3199999998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4900615</v>
      </c>
      <c r="D20" s="15">
        <v>-1048500</v>
      </c>
      <c r="E20" s="15">
        <f t="shared" si="5"/>
        <v>3852115</v>
      </c>
      <c r="F20" s="15">
        <v>2499688.6800000002</v>
      </c>
      <c r="G20" s="15">
        <v>2467170.7599999998</v>
      </c>
      <c r="H20" s="15">
        <f t="shared" si="4"/>
        <v>1352426.3199999998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57</v>
      </c>
      <c r="C42" s="23">
        <f t="shared" ref="C42:H42" si="12">SUM(C36+C25+C16+C6)</f>
        <v>4900615</v>
      </c>
      <c r="D42" s="23">
        <f t="shared" si="12"/>
        <v>-1048500</v>
      </c>
      <c r="E42" s="23">
        <f t="shared" si="12"/>
        <v>3852115</v>
      </c>
      <c r="F42" s="23">
        <f t="shared" si="12"/>
        <v>2499688.6800000002</v>
      </c>
      <c r="G42" s="23">
        <f t="shared" si="12"/>
        <v>2467170.7599999998</v>
      </c>
      <c r="H42" s="23">
        <f t="shared" si="12"/>
        <v>1352426.3199999998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65" t="s">
        <v>141</v>
      </c>
      <c r="B44" s="65"/>
      <c r="C44" s="65"/>
      <c r="D44" s="65"/>
      <c r="E44" s="65"/>
      <c r="F44" s="65"/>
      <c r="G44" s="65"/>
      <c r="H44" s="37"/>
    </row>
    <row r="45" spans="1:8" x14ac:dyDescent="0.2">
      <c r="A45" s="68"/>
      <c r="B45" s="67"/>
      <c r="C45" s="70"/>
      <c r="D45" s="70"/>
      <c r="E45" s="66"/>
      <c r="F45" s="66"/>
      <c r="G45" s="66"/>
      <c r="H45" s="37"/>
    </row>
    <row r="46" spans="1:8" x14ac:dyDescent="0.2">
      <c r="A46" s="68"/>
      <c r="B46" s="67"/>
      <c r="C46" s="70"/>
      <c r="D46" s="70"/>
      <c r="E46" s="66"/>
      <c r="F46" s="66"/>
      <c r="G46" s="66"/>
    </row>
    <row r="47" spans="1:8" x14ac:dyDescent="0.2">
      <c r="A47" s="68"/>
      <c r="B47" s="67"/>
      <c r="C47" s="70"/>
      <c r="D47" s="70"/>
      <c r="E47" s="66"/>
      <c r="F47" s="66"/>
      <c r="G47" s="66"/>
    </row>
    <row r="48" spans="1:8" x14ac:dyDescent="0.2">
      <c r="A48" s="64" t="s">
        <v>142</v>
      </c>
      <c r="B48" s="64"/>
      <c r="C48" s="64"/>
      <c r="D48" s="64"/>
      <c r="E48" s="64"/>
      <c r="F48" s="64"/>
      <c r="G48" s="64"/>
    </row>
    <row r="49" spans="1:7" x14ac:dyDescent="0.2">
      <c r="A49" s="68"/>
      <c r="B49" s="71"/>
      <c r="C49" s="71"/>
      <c r="D49" s="71"/>
      <c r="E49" s="66"/>
      <c r="F49" s="66"/>
      <c r="G49" s="66"/>
    </row>
    <row r="50" spans="1:7" x14ac:dyDescent="0.2">
      <c r="A50" s="68"/>
      <c r="B50" s="71"/>
      <c r="C50" s="71"/>
      <c r="D50" s="71"/>
      <c r="E50" s="66"/>
      <c r="F50" s="66"/>
      <c r="G50" s="66"/>
    </row>
    <row r="51" spans="1:7" x14ac:dyDescent="0.2">
      <c r="A51" s="68"/>
      <c r="B51" s="69"/>
      <c r="C51" s="72"/>
      <c r="D51" s="72"/>
      <c r="E51" s="66"/>
      <c r="F51" s="66"/>
      <c r="G51" s="66"/>
    </row>
    <row r="52" spans="1:7" x14ac:dyDescent="0.2">
      <c r="A52" s="64" t="s">
        <v>143</v>
      </c>
      <c r="B52" s="64"/>
      <c r="C52" s="64"/>
      <c r="D52" s="64"/>
      <c r="E52" s="64"/>
      <c r="F52" s="64"/>
      <c r="G52" s="64"/>
    </row>
    <row r="53" spans="1:7" x14ac:dyDescent="0.2">
      <c r="A53" s="63" t="s">
        <v>144</v>
      </c>
      <c r="B53" s="63"/>
      <c r="C53" s="63"/>
      <c r="D53" s="63"/>
      <c r="E53" s="63"/>
      <c r="F53" s="63"/>
      <c r="G53" s="63"/>
    </row>
  </sheetData>
  <sheetProtection formatCells="0" formatColumns="0" formatRows="0" autoFilter="0"/>
  <mergeCells count="8">
    <mergeCell ref="A48:G48"/>
    <mergeCell ref="A52:G52"/>
    <mergeCell ref="A53:G53"/>
    <mergeCell ref="A1:H1"/>
    <mergeCell ref="A2:B4"/>
    <mergeCell ref="C2:G2"/>
    <mergeCell ref="H2:H3"/>
    <mergeCell ref="A44:G4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6:H4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2018-03-08T21:21:25Z</cp:lastPrinted>
  <dcterms:created xsi:type="dcterms:W3CDTF">2014-02-10T03:37:14Z</dcterms:created>
  <dcterms:modified xsi:type="dcterms:W3CDTF">2021-01-13T19:48:23Z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